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L37" i="1" l="1"/>
  <c r="L35" i="1"/>
  <c r="L33" i="1"/>
  <c r="L31" i="1"/>
  <c r="L27" i="1"/>
  <c r="I39" i="1" l="1"/>
  <c r="J39" i="1"/>
  <c r="H39" i="1"/>
  <c r="D39" i="1"/>
  <c r="K33" i="1" l="1"/>
  <c r="K35" i="1"/>
  <c r="K37" i="1"/>
  <c r="K31" i="1"/>
  <c r="L29" i="1" l="1"/>
  <c r="K27" i="1"/>
  <c r="L25" i="1"/>
  <c r="L23" i="1" l="1"/>
  <c r="L21" i="1"/>
  <c r="K21" i="1"/>
  <c r="L19" i="1"/>
  <c r="L17" i="1"/>
  <c r="L15" i="1"/>
  <c r="L13" i="1"/>
  <c r="L11" i="1" l="1"/>
  <c r="L6" i="1"/>
  <c r="K13" i="1"/>
  <c r="K15" i="1"/>
  <c r="K17" i="1"/>
  <c r="K19" i="1"/>
  <c r="K23" i="1"/>
  <c r="K25" i="1"/>
  <c r="K29" i="1"/>
  <c r="K11" i="1"/>
  <c r="K6" i="1"/>
  <c r="K39" i="1" s="1"/>
  <c r="L39" i="1" l="1"/>
</calcChain>
</file>

<file path=xl/sharedStrings.xml><?xml version="1.0" encoding="utf-8"?>
<sst xmlns="http://schemas.openxmlformats.org/spreadsheetml/2006/main" count="99" uniqueCount="69">
  <si>
    <t>Приложение № 12</t>
  </si>
  <si>
    <t>в лв.</t>
  </si>
  <si>
    <t>Вид</t>
  </si>
  <si>
    <t>Предназначение</t>
  </si>
  <si>
    <t>Първоначален размер</t>
  </si>
  <si>
    <t>Срок в месеци</t>
  </si>
  <si>
    <t>Валута</t>
  </si>
  <si>
    <t>Вид и размер на обезпеченията</t>
  </si>
  <si>
    <t>Усвоявания</t>
  </si>
  <si>
    <t>Погашения</t>
  </si>
  <si>
    <t>Инвестиционни проекти:</t>
  </si>
  <si>
    <t>BGN</t>
  </si>
  <si>
    <t>5 708 759 - вземания по ОП и собствени средства</t>
  </si>
  <si>
    <t>Инвестиционен проект – „Враца – привлекателно място за живеене”</t>
  </si>
  <si>
    <t>585 066- вземания по ОП и собствени средства</t>
  </si>
  <si>
    <t>148 171 - собствени средства</t>
  </si>
  <si>
    <t>819 689 - собствени средства</t>
  </si>
  <si>
    <t>1 616 250 - собствени средства</t>
  </si>
  <si>
    <t>собствени средства</t>
  </si>
  <si>
    <t>Кмет:</t>
  </si>
  <si>
    <t>/К. Каменов/</t>
  </si>
  <si>
    <t>Инвестиционен проект - "Интегриран проект за воден цикъл на гр. Враца”</t>
  </si>
  <si>
    <t>Подлимит 3 – „Леденика – туризъм без сезони”</t>
  </si>
  <si>
    <t>Подлимит 2 – „Изграждане и оборудване на Лъчелечебен център в КОЦ”</t>
  </si>
  <si>
    <t>Подлимит 1 - "ИСКРА"</t>
  </si>
  <si>
    <t>Всичко:</t>
  </si>
  <si>
    <t>Гл. счетоводител:</t>
  </si>
  <si>
    <t xml:space="preserve">                    /П. Петров/</t>
  </si>
  <si>
    <t>Инвестиционни проекти: "Енергийна ефективност в многофамилни жилищни сгради в гр. Враца - Проект 1" , "Енергийна ефективност в многофамилни жилищни сгради в гр. Враца - Проект 2" и "Реконструкция, ремонт и внедряване на енергийна ефективност в административни сгради.(Ремонт и обновяване на административна сграда на Община Враца)</t>
  </si>
  <si>
    <t>вземания по ОП и собствени средства</t>
  </si>
  <si>
    <t>Инвестиционни проекти: "Повишаване на енергийната ефективност в общинската образователна инфраструктура на гр. Враца" и "Внедряване на енергоефективни мерки на СУ "Васил Кънчов" гр. Враца"</t>
  </si>
  <si>
    <t>Инвестиционен проект: "Реконструкция, ремонт и внедряване на мерки за енергийна ефективност на образователни институции"</t>
  </si>
  <si>
    <t>Инвестиционни проекти: "Реконструкция, ремонт и внедряване на мерки за енергийна ефективност на образователни институции", "Реконструкция, ремонт и внедряване на енергийна ефективност в административни сгради.(Ремонт и обновяване на административна сграда на Община Враца), "Обновяване и модернизиране на пешеходната зона в централната градска част на гр. Враца"</t>
  </si>
  <si>
    <t>Инвестиционни проекти: "Нова възможност за деца и младежи в Община Враца - проект 1" и "Нова възможност задеца и младежи в Община Враца - проект 2"</t>
  </si>
  <si>
    <r>
      <t>ИНФОРМАЦИЯ ЗА СЪСТОЯНИЕТО НА ОБЩИНСКИЯ ДЪЛГ КЪМ 31.12.2020 г</t>
    </r>
    <r>
      <rPr>
        <b/>
        <sz val="10"/>
        <rFont val="Times New Roman"/>
        <family val="1"/>
        <charset val="204"/>
      </rPr>
      <t xml:space="preserve">.                                                                                                                                </t>
    </r>
  </si>
  <si>
    <t>Главница към 01.01.2020 г.</t>
  </si>
  <si>
    <t>Главница към 31.12.2020 г.</t>
  </si>
  <si>
    <t>Такси, лихви и комисионни за 2020 г.</t>
  </si>
  <si>
    <t>№</t>
  </si>
  <si>
    <t>Договор за общински заем №386/15.04.2013 г. по РОбС №384/22.03.2013г.</t>
  </si>
  <si>
    <t>Договор за общински заем №725/16.04.2015 г. по РОбС №907/23.12.2014г</t>
  </si>
  <si>
    <t>Договор за общински заем №726/16.04.2015 г. по РОбС №905/23.12.2014г</t>
  </si>
  <si>
    <t>Договор за общински заем №727/16.04.2015 г. по РОбС №906/23.12.2014г</t>
  </si>
  <si>
    <t>Договор за общински заем №728/16.04.2015 г. по РОбС №910/23.12.2014г.</t>
  </si>
  <si>
    <t>Договор за общински заем № 932/01.12.2017 г. по РОбС №597/26.09.2017г.</t>
  </si>
  <si>
    <t>Договор за общински заем № 992/25.07.2018 г. по РОбС №831/26.06.2018г., №832/26.06.2018г. и №833/26.06.2018 г.</t>
  </si>
  <si>
    <t>Договор за общински заем № 1025/05.11.2018 г. по РОбС №887/30.10.2018г.</t>
  </si>
  <si>
    <t>Договор за общински заем №1093/25.07.2019 г. по РОбС №989/26.02.2019 г.</t>
  </si>
  <si>
    <t>Договор за кредит №1094/25.07.2019 г. по РОбС №962/29.01.2019 г.</t>
  </si>
  <si>
    <t>Договор за кредит №1101/16.08.2019 г. по РОбС №991 и №992/26.02.2019 г.</t>
  </si>
  <si>
    <t>Договор за кредит №1161/22.05.2020 г. по РОбС №105/31.03.2020 г.</t>
  </si>
  <si>
    <t>Договор за кредит №1162/22.05.2020 г.  по РОбС №104/31.03.2020 г.</t>
  </si>
  <si>
    <t>Договор за кредит №1163/22.05.2020 г. по РОбС №1185/18.10.2019 г.</t>
  </si>
  <si>
    <t>Договор за кредит №1187/08.09.2020 г. по РОбС №103/31.03.2020 г.</t>
  </si>
  <si>
    <t>Инвестиционен проект: "Интегриран проект за воден цикъл на гр. Враца - II фаза"</t>
  </si>
  <si>
    <t>Инвестиционен проект: "Обновяване и модернизиране на пешеходната зона в централната градска част на гр. Враца"</t>
  </si>
  <si>
    <t>Инвестиционен проект: "Нови възможности за възрастни и хора с увреждания в община Враца"</t>
  </si>
  <si>
    <t>за финансиране на допустими възстановими  разходи</t>
  </si>
  <si>
    <t>за финансиране на извършени допустими   разходи</t>
  </si>
  <si>
    <t>за финансиране на собствено участие</t>
  </si>
  <si>
    <t>за финансиране на допълнителен собствен принос</t>
  </si>
  <si>
    <t xml:space="preserve">за осигуряване на допълнително съфинансиране </t>
  </si>
  <si>
    <t>за финансиране и рефинансиране на собствено участие</t>
  </si>
  <si>
    <t>за рефинансиране на собствено участие на Община Враца</t>
  </si>
  <si>
    <t>за финансиране и рефинансиране на извършени допустими и възстановими  разходи</t>
  </si>
  <si>
    <t>за финансиране и рефинансиране на извършени допустими разходи и на разходи за ДДС.</t>
  </si>
  <si>
    <t>за финансиране и рефинансиране на собствено участие.</t>
  </si>
  <si>
    <t>за финансиране и рефинансиране на извършени допустими разходи</t>
  </si>
  <si>
    <t>Проект!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</si>
</sst>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лв.&quot;;[Red]\-#,##0\ &quot;лв.&quot;"/>
  </numFmts>
  <fonts count="15" x14ac:knownFonts="1">
    <font>
      <sz val="11"/>
      <color indexed="8"/>
      <name val="Calibri"/>
      <family val="2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i/>
      <sz val="10"/>
      <name val="Arial"/>
      <family val="2"/>
      <charset val="204"/>
    </font>
    <font>
      <sz val="10"/>
      <name val="Arial Unicode MS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i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5" fillId="0" borderId="2" xfId="0" applyFont="1" applyFill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3" fontId="2" fillId="0" borderId="1" xfId="0" applyNumberFormat="1" applyFont="1" applyBorder="1" applyAlignment="1">
      <alignment vertical="top" wrapText="1"/>
    </xf>
    <xf numFmtId="3" fontId="6" fillId="0" borderId="1" xfId="0" applyNumberFormat="1" applyFont="1" applyBorder="1" applyAlignment="1">
      <alignment horizontal="justify" vertical="top" wrapText="1"/>
    </xf>
    <xf numFmtId="0" fontId="7" fillId="0" borderId="0" xfId="0" applyFont="1" applyAlignment="1">
      <alignment horizontal="justify"/>
    </xf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Fill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6" fontId="5" fillId="0" borderId="1" xfId="0" applyNumberFormat="1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12" fillId="0" borderId="0" xfId="0" applyNumberFormat="1" applyFont="1"/>
    <xf numFmtId="3" fontId="5" fillId="0" borderId="1" xfId="1" applyNumberFormat="1" applyFont="1" applyFill="1" applyBorder="1" applyAlignment="1">
      <alignment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wrapText="1"/>
    </xf>
    <xf numFmtId="3" fontId="5" fillId="0" borderId="3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3" fontId="5" fillId="0" borderId="3" xfId="1" applyNumberFormat="1" applyFont="1" applyFill="1" applyBorder="1" applyAlignment="1">
      <alignment vertical="top" wrapText="1"/>
    </xf>
    <xf numFmtId="3" fontId="5" fillId="0" borderId="2" xfId="0" applyNumberFormat="1" applyFont="1" applyBorder="1" applyAlignment="1">
      <alignment vertical="top" wrapText="1"/>
    </xf>
    <xf numFmtId="0" fontId="14" fillId="0" borderId="0" xfId="0" applyFont="1"/>
    <xf numFmtId="3" fontId="5" fillId="0" borderId="3" xfId="0" applyNumberFormat="1" applyFont="1" applyFill="1" applyBorder="1" applyAlignment="1">
      <alignment vertical="top" wrapText="1"/>
    </xf>
    <xf numFmtId="3" fontId="5" fillId="0" borderId="4" xfId="0" applyNumberFormat="1" applyFont="1" applyFill="1" applyBorder="1" applyAlignment="1">
      <alignment vertical="top" wrapText="1"/>
    </xf>
    <xf numFmtId="3" fontId="5" fillId="0" borderId="3" xfId="1" applyNumberFormat="1" applyFont="1" applyFill="1" applyBorder="1" applyAlignment="1">
      <alignment vertical="top" wrapText="1"/>
    </xf>
    <xf numFmtId="3" fontId="5" fillId="0" borderId="4" xfId="1" applyNumberFormat="1" applyFont="1" applyFill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3" fontId="5" fillId="0" borderId="3" xfId="1" applyNumberFormat="1" applyFont="1" applyFill="1" applyBorder="1" applyAlignment="1">
      <alignment vertical="top"/>
    </xf>
    <xf numFmtId="3" fontId="5" fillId="0" borderId="4" xfId="1" applyNumberFormat="1" applyFont="1" applyFill="1" applyBorder="1" applyAlignment="1">
      <alignment vertical="top"/>
    </xf>
    <xf numFmtId="3" fontId="5" fillId="0" borderId="3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vertical="top" wrapText="1"/>
    </xf>
    <xf numFmtId="3" fontId="5" fillId="0" borderId="2" xfId="0" applyNumberFormat="1" applyFont="1" applyFill="1" applyBorder="1" applyAlignment="1">
      <alignment vertical="top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</cellXfs>
  <cellStyles count="2">
    <cellStyle name="Normal 2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tabSelected="1" workbookViewId="0">
      <selection activeCell="A6" sqref="A6:A39"/>
    </sheetView>
  </sheetViews>
  <sheetFormatPr defaultRowHeight="15" x14ac:dyDescent="0.25"/>
  <cols>
    <col min="1" max="1" width="4.5703125" customWidth="1"/>
    <col min="2" max="2" width="18" customWidth="1"/>
    <col min="3" max="3" width="27.140625" customWidth="1"/>
    <col min="4" max="4" width="18" customWidth="1"/>
    <col min="7" max="7" width="13" customWidth="1"/>
    <col min="8" max="8" width="11.7109375" customWidth="1"/>
    <col min="9" max="9" width="10.140625" customWidth="1"/>
    <col min="10" max="11" width="10" customWidth="1"/>
    <col min="12" max="12" width="10.42578125" customWidth="1"/>
    <col min="14" max="14" width="10.7109375" customWidth="1"/>
    <col min="16" max="16" width="10.7109375" customWidth="1"/>
  </cols>
  <sheetData>
    <row r="1" spans="1:12" x14ac:dyDescent="0.25">
      <c r="K1" s="18"/>
      <c r="L1" s="34" t="s">
        <v>68</v>
      </c>
    </row>
    <row r="2" spans="1:12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" t="s">
        <v>0</v>
      </c>
    </row>
    <row r="3" spans="1:12" x14ac:dyDescent="0.25">
      <c r="B3" s="46" t="s">
        <v>34</v>
      </c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x14ac:dyDescent="0.25">
      <c r="L4" s="3" t="s">
        <v>1</v>
      </c>
    </row>
    <row r="5" spans="1:12" ht="48" x14ac:dyDescent="0.25">
      <c r="A5" s="7" t="s">
        <v>38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5" t="s">
        <v>7</v>
      </c>
      <c r="H5" s="23" t="s">
        <v>35</v>
      </c>
      <c r="I5" s="24" t="s">
        <v>8</v>
      </c>
      <c r="J5" s="24" t="s">
        <v>9</v>
      </c>
      <c r="K5" s="24" t="s">
        <v>36</v>
      </c>
      <c r="L5" s="5" t="s">
        <v>37</v>
      </c>
    </row>
    <row r="6" spans="1:12" x14ac:dyDescent="0.25">
      <c r="A6" s="52">
        <v>1</v>
      </c>
      <c r="B6" s="39" t="s">
        <v>39</v>
      </c>
      <c r="C6" s="39" t="s">
        <v>10</v>
      </c>
      <c r="D6" s="28">
        <v>4567007</v>
      </c>
      <c r="E6" s="4"/>
      <c r="F6" s="39" t="s">
        <v>11</v>
      </c>
      <c r="G6" s="39" t="s">
        <v>12</v>
      </c>
      <c r="H6" s="35">
        <v>410056</v>
      </c>
      <c r="I6" s="49"/>
      <c r="J6" s="35">
        <v>137766.57</v>
      </c>
      <c r="K6" s="35">
        <f>H6-J6</f>
        <v>272289.43</v>
      </c>
      <c r="L6" s="30">
        <f>12544.44+1200</f>
        <v>13744.44</v>
      </c>
    </row>
    <row r="7" spans="1:12" ht="66.75" customHeight="1" x14ac:dyDescent="0.25">
      <c r="A7" s="52"/>
      <c r="B7" s="47"/>
      <c r="C7" s="40"/>
      <c r="D7" s="21" t="s">
        <v>57</v>
      </c>
      <c r="E7" s="7"/>
      <c r="F7" s="47"/>
      <c r="G7" s="47"/>
      <c r="H7" s="48"/>
      <c r="I7" s="50"/>
      <c r="J7" s="48"/>
      <c r="K7" s="48"/>
      <c r="L7" s="33"/>
    </row>
    <row r="8" spans="1:12" ht="15.75" customHeight="1" x14ac:dyDescent="0.25">
      <c r="A8" s="52"/>
      <c r="B8" s="47"/>
      <c r="C8" s="8" t="s">
        <v>24</v>
      </c>
      <c r="D8" s="28">
        <v>861134</v>
      </c>
      <c r="E8" s="9">
        <v>20</v>
      </c>
      <c r="F8" s="47"/>
      <c r="G8" s="47"/>
      <c r="H8" s="48"/>
      <c r="I8" s="50"/>
      <c r="J8" s="48"/>
      <c r="K8" s="48"/>
      <c r="L8" s="33"/>
    </row>
    <row r="9" spans="1:12" ht="38.25" customHeight="1" x14ac:dyDescent="0.25">
      <c r="A9" s="52"/>
      <c r="B9" s="47"/>
      <c r="C9" s="6" t="s">
        <v>23</v>
      </c>
      <c r="D9" s="29">
        <v>2086747</v>
      </c>
      <c r="E9" s="9">
        <v>88</v>
      </c>
      <c r="F9" s="47"/>
      <c r="G9" s="47"/>
      <c r="H9" s="48"/>
      <c r="I9" s="50"/>
      <c r="J9" s="48"/>
      <c r="K9" s="48"/>
      <c r="L9" s="33"/>
    </row>
    <row r="10" spans="1:12" ht="27" customHeight="1" x14ac:dyDescent="0.25">
      <c r="A10" s="52"/>
      <c r="B10" s="40"/>
      <c r="C10" s="6" t="s">
        <v>22</v>
      </c>
      <c r="D10" s="29">
        <v>1619127</v>
      </c>
      <c r="E10" s="9">
        <v>120</v>
      </c>
      <c r="F10" s="40"/>
      <c r="G10" s="40"/>
      <c r="H10" s="36"/>
      <c r="I10" s="51"/>
      <c r="J10" s="36"/>
      <c r="K10" s="36"/>
      <c r="L10" s="31"/>
    </row>
    <row r="11" spans="1:12" ht="18" customHeight="1" x14ac:dyDescent="0.25">
      <c r="A11" s="52">
        <v>2</v>
      </c>
      <c r="B11" s="39" t="s">
        <v>40</v>
      </c>
      <c r="C11" s="39" t="s">
        <v>13</v>
      </c>
      <c r="D11" s="29">
        <v>468053</v>
      </c>
      <c r="E11" s="39">
        <v>59</v>
      </c>
      <c r="F11" s="39" t="s">
        <v>11</v>
      </c>
      <c r="G11" s="39" t="s">
        <v>14</v>
      </c>
      <c r="H11" s="35">
        <v>5214</v>
      </c>
      <c r="I11" s="35"/>
      <c r="J11" s="35">
        <v>5214</v>
      </c>
      <c r="K11" s="35">
        <f>H11-J11</f>
        <v>0</v>
      </c>
      <c r="L11" s="43">
        <f>33.94+300</f>
        <v>333.94</v>
      </c>
    </row>
    <row r="12" spans="1:12" ht="49.5" customHeight="1" x14ac:dyDescent="0.25">
      <c r="A12" s="52"/>
      <c r="B12" s="40"/>
      <c r="C12" s="40"/>
      <c r="D12" s="6" t="s">
        <v>58</v>
      </c>
      <c r="E12" s="40"/>
      <c r="F12" s="40"/>
      <c r="G12" s="40"/>
      <c r="H12" s="36"/>
      <c r="I12" s="36"/>
      <c r="J12" s="36"/>
      <c r="K12" s="36"/>
      <c r="L12" s="44"/>
    </row>
    <row r="13" spans="1:12" ht="17.25" customHeight="1" x14ac:dyDescent="0.25">
      <c r="A13" s="52">
        <v>3</v>
      </c>
      <c r="B13" s="39" t="s">
        <v>41</v>
      </c>
      <c r="C13" s="39" t="s">
        <v>13</v>
      </c>
      <c r="D13" s="29">
        <v>118537</v>
      </c>
      <c r="E13" s="39">
        <v>60</v>
      </c>
      <c r="F13" s="39" t="s">
        <v>11</v>
      </c>
      <c r="G13" s="39" t="s">
        <v>15</v>
      </c>
      <c r="H13" s="35">
        <v>7937</v>
      </c>
      <c r="I13" s="35"/>
      <c r="J13" s="35">
        <v>7937</v>
      </c>
      <c r="K13" s="35">
        <f>H13-J13</f>
        <v>0</v>
      </c>
      <c r="L13" s="43">
        <f>64.83+400</f>
        <v>464.83</v>
      </c>
    </row>
    <row r="14" spans="1:12" ht="52.5" customHeight="1" x14ac:dyDescent="0.25">
      <c r="A14" s="52"/>
      <c r="B14" s="40"/>
      <c r="C14" s="40"/>
      <c r="D14" s="6" t="s">
        <v>59</v>
      </c>
      <c r="E14" s="40"/>
      <c r="F14" s="40"/>
      <c r="G14" s="40"/>
      <c r="H14" s="36"/>
      <c r="I14" s="36"/>
      <c r="J14" s="36"/>
      <c r="K14" s="36"/>
      <c r="L14" s="44"/>
    </row>
    <row r="15" spans="1:12" ht="17.25" customHeight="1" x14ac:dyDescent="0.25">
      <c r="A15" s="52">
        <v>4</v>
      </c>
      <c r="B15" s="39" t="s">
        <v>42</v>
      </c>
      <c r="C15" s="39" t="s">
        <v>13</v>
      </c>
      <c r="D15" s="29">
        <v>655751</v>
      </c>
      <c r="E15" s="39">
        <v>60</v>
      </c>
      <c r="F15" s="39" t="s">
        <v>11</v>
      </c>
      <c r="G15" s="39" t="s">
        <v>16</v>
      </c>
      <c r="H15" s="35">
        <v>43664</v>
      </c>
      <c r="I15" s="35"/>
      <c r="J15" s="35">
        <v>43664</v>
      </c>
      <c r="K15" s="35">
        <f>H15-J15</f>
        <v>0</v>
      </c>
      <c r="L15" s="43">
        <f>355.37+400</f>
        <v>755.37</v>
      </c>
    </row>
    <row r="16" spans="1:12" ht="54" customHeight="1" x14ac:dyDescent="0.25">
      <c r="A16" s="52"/>
      <c r="B16" s="40"/>
      <c r="C16" s="40"/>
      <c r="D16" s="6" t="s">
        <v>60</v>
      </c>
      <c r="E16" s="40"/>
      <c r="F16" s="40"/>
      <c r="G16" s="40"/>
      <c r="H16" s="36"/>
      <c r="I16" s="36"/>
      <c r="J16" s="36"/>
      <c r="K16" s="36"/>
      <c r="L16" s="44"/>
    </row>
    <row r="17" spans="1:12" ht="18.75" customHeight="1" x14ac:dyDescent="0.25">
      <c r="A17" s="52">
        <v>5</v>
      </c>
      <c r="B17" s="39" t="s">
        <v>43</v>
      </c>
      <c r="C17" s="39" t="s">
        <v>13</v>
      </c>
      <c r="D17" s="29">
        <v>1292625</v>
      </c>
      <c r="E17" s="39">
        <v>60</v>
      </c>
      <c r="F17" s="39" t="s">
        <v>11</v>
      </c>
      <c r="G17" s="39" t="s">
        <v>17</v>
      </c>
      <c r="H17" s="35">
        <v>85825.419999999984</v>
      </c>
      <c r="I17" s="35"/>
      <c r="J17" s="35">
        <v>85825</v>
      </c>
      <c r="K17" s="35">
        <f>H17-J17</f>
        <v>0.41999999998370185</v>
      </c>
      <c r="L17" s="43">
        <f>697.24+400</f>
        <v>1097.24</v>
      </c>
    </row>
    <row r="18" spans="1:12" ht="47.25" customHeight="1" x14ac:dyDescent="0.25">
      <c r="A18" s="52"/>
      <c r="B18" s="40"/>
      <c r="C18" s="40"/>
      <c r="D18" s="6" t="s">
        <v>61</v>
      </c>
      <c r="E18" s="40"/>
      <c r="F18" s="40"/>
      <c r="G18" s="40"/>
      <c r="H18" s="36"/>
      <c r="I18" s="36"/>
      <c r="J18" s="36"/>
      <c r="K18" s="36"/>
      <c r="L18" s="44"/>
    </row>
    <row r="19" spans="1:12" ht="15.75" customHeight="1" x14ac:dyDescent="0.25">
      <c r="A19" s="52">
        <v>6</v>
      </c>
      <c r="B19" s="39" t="s">
        <v>44</v>
      </c>
      <c r="C19" s="39" t="s">
        <v>21</v>
      </c>
      <c r="D19" s="29">
        <v>4000000</v>
      </c>
      <c r="E19" s="39">
        <v>120</v>
      </c>
      <c r="F19" s="39" t="s">
        <v>11</v>
      </c>
      <c r="G19" s="39" t="s">
        <v>18</v>
      </c>
      <c r="H19" s="35">
        <v>3179488</v>
      </c>
      <c r="I19" s="35"/>
      <c r="J19" s="35">
        <v>410256</v>
      </c>
      <c r="K19" s="35">
        <f>H19-J19</f>
        <v>2769232</v>
      </c>
      <c r="L19" s="43">
        <f>81600.94+1200</f>
        <v>82800.94</v>
      </c>
    </row>
    <row r="20" spans="1:12" ht="66.75" customHeight="1" x14ac:dyDescent="0.25">
      <c r="A20" s="52"/>
      <c r="B20" s="40"/>
      <c r="C20" s="40"/>
      <c r="D20" s="21" t="s">
        <v>62</v>
      </c>
      <c r="E20" s="40"/>
      <c r="F20" s="40"/>
      <c r="G20" s="40"/>
      <c r="H20" s="36"/>
      <c r="I20" s="36"/>
      <c r="J20" s="36"/>
      <c r="K20" s="36"/>
      <c r="L20" s="44"/>
    </row>
    <row r="21" spans="1:12" ht="18.75" customHeight="1" x14ac:dyDescent="0.25">
      <c r="A21" s="52">
        <v>7</v>
      </c>
      <c r="B21" s="39" t="s">
        <v>45</v>
      </c>
      <c r="C21" s="39" t="s">
        <v>28</v>
      </c>
      <c r="D21" s="29">
        <v>1473738</v>
      </c>
      <c r="E21" s="39">
        <v>12</v>
      </c>
      <c r="F21" s="39" t="s">
        <v>11</v>
      </c>
      <c r="G21" s="39" t="s">
        <v>29</v>
      </c>
      <c r="H21" s="35">
        <v>1473738</v>
      </c>
      <c r="I21" s="35"/>
      <c r="J21" s="35">
        <v>548024.06000000006</v>
      </c>
      <c r="K21" s="35">
        <f>H21-J21</f>
        <v>925713.94</v>
      </c>
      <c r="L21" s="43">
        <f>31333.76+1200</f>
        <v>32533.759999999998</v>
      </c>
    </row>
    <row r="22" spans="1:12" ht="150.75" customHeight="1" x14ac:dyDescent="0.25">
      <c r="A22" s="52"/>
      <c r="B22" s="40"/>
      <c r="C22" s="40"/>
      <c r="D22" s="22" t="s">
        <v>57</v>
      </c>
      <c r="E22" s="40"/>
      <c r="F22" s="40"/>
      <c r="G22" s="40"/>
      <c r="H22" s="36"/>
      <c r="I22" s="36"/>
      <c r="J22" s="36"/>
      <c r="K22" s="36"/>
      <c r="L22" s="44"/>
    </row>
    <row r="23" spans="1:12" ht="16.5" customHeight="1" x14ac:dyDescent="0.25">
      <c r="A23" s="52">
        <v>8</v>
      </c>
      <c r="B23" s="39" t="s">
        <v>46</v>
      </c>
      <c r="C23" s="39" t="s">
        <v>30</v>
      </c>
      <c r="D23" s="29">
        <v>741119</v>
      </c>
      <c r="E23" s="39">
        <v>60</v>
      </c>
      <c r="F23" s="39" t="s">
        <v>11</v>
      </c>
      <c r="G23" s="39" t="s">
        <v>18</v>
      </c>
      <c r="H23" s="35">
        <v>568191</v>
      </c>
      <c r="I23" s="35"/>
      <c r="J23" s="35">
        <v>148224</v>
      </c>
      <c r="K23" s="35">
        <f>H23-J23</f>
        <v>419967</v>
      </c>
      <c r="L23" s="35">
        <f>13646.46+1200</f>
        <v>14846.46</v>
      </c>
    </row>
    <row r="24" spans="1:12" ht="78.75" customHeight="1" x14ac:dyDescent="0.25">
      <c r="A24" s="52"/>
      <c r="B24" s="40"/>
      <c r="C24" s="40"/>
      <c r="D24" s="22" t="s">
        <v>63</v>
      </c>
      <c r="E24" s="40"/>
      <c r="F24" s="40"/>
      <c r="G24" s="40"/>
      <c r="H24" s="36"/>
      <c r="I24" s="36"/>
      <c r="J24" s="36"/>
      <c r="K24" s="36"/>
      <c r="L24" s="36"/>
    </row>
    <row r="25" spans="1:12" ht="16.5" customHeight="1" x14ac:dyDescent="0.25">
      <c r="A25" s="52">
        <v>9</v>
      </c>
      <c r="B25" s="37" t="s">
        <v>47</v>
      </c>
      <c r="C25" s="39" t="s">
        <v>31</v>
      </c>
      <c r="D25" s="29">
        <v>931929</v>
      </c>
      <c r="E25" s="39">
        <v>12</v>
      </c>
      <c r="F25" s="39" t="s">
        <v>11</v>
      </c>
      <c r="G25" s="39" t="s">
        <v>29</v>
      </c>
      <c r="H25" s="35">
        <v>931929</v>
      </c>
      <c r="I25" s="35"/>
      <c r="J25" s="35"/>
      <c r="K25" s="35">
        <f>H25-J26</f>
        <v>931929</v>
      </c>
      <c r="L25" s="35">
        <f>25420.37+1200</f>
        <v>26620.37</v>
      </c>
    </row>
    <row r="26" spans="1:12" ht="80.25" customHeight="1" x14ac:dyDescent="0.25">
      <c r="A26" s="52"/>
      <c r="B26" s="38"/>
      <c r="C26" s="40"/>
      <c r="D26" s="32" t="s">
        <v>64</v>
      </c>
      <c r="E26" s="40"/>
      <c r="F26" s="40"/>
      <c r="G26" s="40"/>
      <c r="H26" s="36"/>
      <c r="I26" s="36"/>
      <c r="J26" s="36"/>
      <c r="K26" s="36"/>
      <c r="L26" s="36"/>
    </row>
    <row r="27" spans="1:12" ht="18.75" customHeight="1" x14ac:dyDescent="0.25">
      <c r="A27" s="52">
        <v>10</v>
      </c>
      <c r="B27" s="37" t="s">
        <v>48</v>
      </c>
      <c r="C27" s="39" t="s">
        <v>32</v>
      </c>
      <c r="D27" s="29">
        <v>1403084</v>
      </c>
      <c r="E27" s="39">
        <v>54</v>
      </c>
      <c r="F27" s="39" t="s">
        <v>11</v>
      </c>
      <c r="G27" s="39" t="s">
        <v>18</v>
      </c>
      <c r="H27" s="35">
        <v>636570.59</v>
      </c>
      <c r="I27" s="37">
        <v>766513</v>
      </c>
      <c r="J27" s="35">
        <v>311796</v>
      </c>
      <c r="K27" s="35">
        <f>H27+I27-J27</f>
        <v>1091287.5899999999</v>
      </c>
      <c r="L27" s="35">
        <f>21918.27+1200+5473.22</f>
        <v>28591.49</v>
      </c>
    </row>
    <row r="28" spans="1:12" ht="162.75" customHeight="1" x14ac:dyDescent="0.25">
      <c r="A28" s="52"/>
      <c r="B28" s="38"/>
      <c r="C28" s="40"/>
      <c r="D28" s="26" t="s">
        <v>62</v>
      </c>
      <c r="E28" s="40"/>
      <c r="F28" s="40"/>
      <c r="G28" s="40"/>
      <c r="H28" s="36"/>
      <c r="I28" s="38"/>
      <c r="J28" s="36"/>
      <c r="K28" s="36"/>
      <c r="L28" s="36"/>
    </row>
    <row r="29" spans="1:12" ht="17.25" customHeight="1" x14ac:dyDescent="0.25">
      <c r="A29" s="52">
        <v>11</v>
      </c>
      <c r="B29" s="37" t="s">
        <v>49</v>
      </c>
      <c r="C29" s="39" t="s">
        <v>33</v>
      </c>
      <c r="D29" s="29">
        <v>440000</v>
      </c>
      <c r="E29" s="39">
        <v>10</v>
      </c>
      <c r="F29" s="39" t="s">
        <v>11</v>
      </c>
      <c r="G29" s="39" t="s">
        <v>29</v>
      </c>
      <c r="H29" s="35">
        <v>440000</v>
      </c>
      <c r="I29" s="37"/>
      <c r="J29" s="35">
        <v>367596.21</v>
      </c>
      <c r="K29" s="35">
        <f>H29-J29</f>
        <v>72403.789999999979</v>
      </c>
      <c r="L29" s="35">
        <f>8315.02+1200</f>
        <v>9515.02</v>
      </c>
    </row>
    <row r="30" spans="1:12" ht="80.25" customHeight="1" x14ac:dyDescent="0.25">
      <c r="A30" s="52"/>
      <c r="B30" s="38"/>
      <c r="C30" s="40"/>
      <c r="D30" s="26" t="s">
        <v>64</v>
      </c>
      <c r="E30" s="40"/>
      <c r="F30" s="40"/>
      <c r="G30" s="40"/>
      <c r="H30" s="36"/>
      <c r="I30" s="38"/>
      <c r="J30" s="36"/>
      <c r="K30" s="36"/>
      <c r="L30" s="36"/>
    </row>
    <row r="31" spans="1:12" ht="16.5" customHeight="1" x14ac:dyDescent="0.25">
      <c r="A31" s="52">
        <v>12</v>
      </c>
      <c r="B31" s="37" t="s">
        <v>50</v>
      </c>
      <c r="C31" s="39" t="s">
        <v>54</v>
      </c>
      <c r="D31" s="29">
        <v>3600000</v>
      </c>
      <c r="E31" s="39">
        <v>12</v>
      </c>
      <c r="F31" s="39" t="s">
        <v>11</v>
      </c>
      <c r="G31" s="39" t="s">
        <v>18</v>
      </c>
      <c r="H31" s="35"/>
      <c r="I31" s="41">
        <v>3600000</v>
      </c>
      <c r="J31" s="35"/>
      <c r="K31" s="35">
        <f>I31-J32</f>
        <v>3600000</v>
      </c>
      <c r="L31" s="35">
        <f>39440+500+1800</f>
        <v>41740</v>
      </c>
    </row>
    <row r="32" spans="1:12" ht="68.25" customHeight="1" x14ac:dyDescent="0.25">
      <c r="A32" s="52"/>
      <c r="B32" s="38"/>
      <c r="C32" s="40"/>
      <c r="D32" s="26" t="s">
        <v>65</v>
      </c>
      <c r="E32" s="40"/>
      <c r="F32" s="40"/>
      <c r="G32" s="40"/>
      <c r="H32" s="36"/>
      <c r="I32" s="42"/>
      <c r="J32" s="36"/>
      <c r="K32" s="36"/>
      <c r="L32" s="36"/>
    </row>
    <row r="33" spans="1:12" ht="16.5" customHeight="1" x14ac:dyDescent="0.25">
      <c r="A33" s="52">
        <v>13</v>
      </c>
      <c r="B33" s="37" t="s">
        <v>51</v>
      </c>
      <c r="C33" s="39" t="s">
        <v>54</v>
      </c>
      <c r="D33" s="29">
        <v>4000000</v>
      </c>
      <c r="E33" s="39">
        <v>117</v>
      </c>
      <c r="F33" s="39" t="s">
        <v>11</v>
      </c>
      <c r="G33" s="39" t="s">
        <v>18</v>
      </c>
      <c r="H33" s="35"/>
      <c r="I33" s="41">
        <v>4000000</v>
      </c>
      <c r="J33" s="35">
        <v>170940</v>
      </c>
      <c r="K33" s="35">
        <f>I33-J33</f>
        <v>3829060</v>
      </c>
      <c r="L33" s="35">
        <f>54265+600+611.11</f>
        <v>55476.11</v>
      </c>
    </row>
    <row r="34" spans="1:12" ht="90.75" customHeight="1" x14ac:dyDescent="0.25">
      <c r="A34" s="52"/>
      <c r="B34" s="38"/>
      <c r="C34" s="40"/>
      <c r="D34" s="26" t="s">
        <v>66</v>
      </c>
      <c r="E34" s="40"/>
      <c r="F34" s="40"/>
      <c r="G34" s="40"/>
      <c r="H34" s="36"/>
      <c r="I34" s="42"/>
      <c r="J34" s="36"/>
      <c r="K34" s="36"/>
      <c r="L34" s="36"/>
    </row>
    <row r="35" spans="1:12" ht="18" customHeight="1" x14ac:dyDescent="0.25">
      <c r="A35" s="52">
        <v>14</v>
      </c>
      <c r="B35" s="37" t="s">
        <v>52</v>
      </c>
      <c r="C35" s="39" t="s">
        <v>55</v>
      </c>
      <c r="D35" s="29">
        <v>1378622</v>
      </c>
      <c r="E35" s="39">
        <v>12</v>
      </c>
      <c r="F35" s="39" t="s">
        <v>11</v>
      </c>
      <c r="G35" s="39" t="s">
        <v>18</v>
      </c>
      <c r="H35" s="35"/>
      <c r="I35" s="41">
        <v>1378622</v>
      </c>
      <c r="J35" s="35"/>
      <c r="K35" s="35">
        <f>I35-J36</f>
        <v>1378622</v>
      </c>
      <c r="L35" s="35">
        <f>1301.35+100+3252.09</f>
        <v>4653.4400000000005</v>
      </c>
    </row>
    <row r="36" spans="1:12" ht="54" customHeight="1" x14ac:dyDescent="0.25">
      <c r="A36" s="52"/>
      <c r="B36" s="38"/>
      <c r="C36" s="40"/>
      <c r="D36" s="26" t="s">
        <v>67</v>
      </c>
      <c r="E36" s="40"/>
      <c r="F36" s="40"/>
      <c r="G36" s="40"/>
      <c r="H36" s="36"/>
      <c r="I36" s="42"/>
      <c r="J36" s="36"/>
      <c r="K36" s="36"/>
      <c r="L36" s="36"/>
    </row>
    <row r="37" spans="1:12" ht="15" customHeight="1" x14ac:dyDescent="0.25">
      <c r="A37" s="52">
        <v>15</v>
      </c>
      <c r="B37" s="37" t="s">
        <v>53</v>
      </c>
      <c r="C37" s="39" t="s">
        <v>56</v>
      </c>
      <c r="D37" s="29">
        <v>450000</v>
      </c>
      <c r="E37" s="39">
        <v>9</v>
      </c>
      <c r="F37" s="39" t="s">
        <v>11</v>
      </c>
      <c r="G37" s="39" t="s">
        <v>18</v>
      </c>
      <c r="H37" s="35"/>
      <c r="I37" s="41">
        <v>450000</v>
      </c>
      <c r="J37" s="35"/>
      <c r="K37" s="35">
        <f>I37-J38</f>
        <v>450000</v>
      </c>
      <c r="L37" s="35">
        <f>1663+200+276.09</f>
        <v>2139.09</v>
      </c>
    </row>
    <row r="38" spans="1:12" ht="90.75" customHeight="1" x14ac:dyDescent="0.25">
      <c r="A38" s="52"/>
      <c r="B38" s="38"/>
      <c r="C38" s="40"/>
      <c r="D38" s="26" t="s">
        <v>67</v>
      </c>
      <c r="E38" s="40"/>
      <c r="F38" s="40"/>
      <c r="G38" s="40"/>
      <c r="H38" s="36"/>
      <c r="I38" s="42"/>
      <c r="J38" s="36"/>
      <c r="K38" s="36"/>
      <c r="L38" s="36"/>
    </row>
    <row r="39" spans="1:12" x14ac:dyDescent="0.25">
      <c r="A39" s="7"/>
      <c r="B39" s="11" t="s">
        <v>25</v>
      </c>
      <c r="C39" s="10"/>
      <c r="D39" s="12">
        <f>SUM(D11:D38)+D6</f>
        <v>25520465</v>
      </c>
      <c r="E39" s="13"/>
      <c r="F39" s="13"/>
      <c r="G39" s="13"/>
      <c r="H39" s="27">
        <f>SUM(H6:H38)</f>
        <v>7782613.0099999998</v>
      </c>
      <c r="I39" s="27">
        <f t="shared" ref="I39:L39" si="0">SUM(I6:I38)</f>
        <v>10195135</v>
      </c>
      <c r="J39" s="27">
        <f t="shared" si="0"/>
        <v>2237242.84</v>
      </c>
      <c r="K39" s="27">
        <f t="shared" si="0"/>
        <v>15740505.17</v>
      </c>
      <c r="L39" s="27">
        <f t="shared" si="0"/>
        <v>315312.5</v>
      </c>
    </row>
    <row r="40" spans="1:12" x14ac:dyDescent="0.25">
      <c r="B40" s="14"/>
      <c r="L40" s="25"/>
    </row>
    <row r="41" spans="1:12" ht="15.75" x14ac:dyDescent="0.25">
      <c r="B41" s="46" t="s">
        <v>26</v>
      </c>
      <c r="C41" s="46"/>
      <c r="D41" s="19"/>
      <c r="E41" s="17"/>
      <c r="F41" s="17"/>
      <c r="G41" s="17"/>
      <c r="H41" s="17"/>
      <c r="I41" s="15" t="s">
        <v>19</v>
      </c>
      <c r="J41" s="15"/>
      <c r="K41" s="17"/>
      <c r="L41" s="17"/>
    </row>
    <row r="42" spans="1:12" ht="15.75" x14ac:dyDescent="0.25">
      <c r="B42" s="2"/>
      <c r="C42" s="2"/>
      <c r="D42" s="19"/>
      <c r="E42" s="17"/>
      <c r="F42" s="17"/>
      <c r="G42" s="17"/>
      <c r="H42" s="17"/>
      <c r="I42" s="15"/>
      <c r="J42" s="15"/>
      <c r="K42" s="17"/>
      <c r="L42" s="17"/>
    </row>
    <row r="43" spans="1:12" ht="15.75" x14ac:dyDescent="0.25">
      <c r="B43" s="45" t="s">
        <v>27</v>
      </c>
      <c r="C43" s="45"/>
      <c r="D43" s="20"/>
      <c r="E43" s="17"/>
      <c r="F43" s="17"/>
      <c r="G43" s="17"/>
      <c r="H43" s="17"/>
      <c r="I43" s="15"/>
      <c r="J43" s="15" t="s">
        <v>20</v>
      </c>
      <c r="K43" s="17"/>
      <c r="L43" s="17"/>
    </row>
    <row r="44" spans="1:12" ht="15.75" x14ac:dyDescent="0.3">
      <c r="B44" s="16"/>
    </row>
    <row r="46" spans="1:12" ht="15.75" x14ac:dyDescent="0.3">
      <c r="B46" s="16"/>
    </row>
    <row r="48" spans="1:12" ht="15.75" x14ac:dyDescent="0.3">
      <c r="B48" s="16"/>
    </row>
    <row r="50" spans="2:2" ht="15.75" x14ac:dyDescent="0.3">
      <c r="B50" s="16"/>
    </row>
    <row r="52" spans="2:2" ht="15.75" x14ac:dyDescent="0.3">
      <c r="B52" s="16"/>
    </row>
    <row r="54" spans="2:2" ht="15.75" x14ac:dyDescent="0.3">
      <c r="B54" s="16"/>
    </row>
    <row r="56" spans="2:2" ht="15.75" x14ac:dyDescent="0.3">
      <c r="B56" s="16"/>
    </row>
    <row r="58" spans="2:2" ht="15.75" x14ac:dyDescent="0.3">
      <c r="B58" s="16"/>
    </row>
    <row r="60" spans="2:2" ht="15.75" x14ac:dyDescent="0.3">
      <c r="B60" s="16"/>
    </row>
    <row r="62" spans="2:2" ht="15.75" x14ac:dyDescent="0.3">
      <c r="B62" s="16"/>
    </row>
    <row r="64" spans="2:2" ht="15.75" x14ac:dyDescent="0.3">
      <c r="B64" s="16"/>
    </row>
    <row r="66" spans="2:2" ht="15.75" x14ac:dyDescent="0.3">
      <c r="B66" s="16"/>
    </row>
    <row r="68" spans="2:2" ht="15.75" x14ac:dyDescent="0.3">
      <c r="B68" s="16"/>
    </row>
    <row r="70" spans="2:2" ht="15.75" x14ac:dyDescent="0.3">
      <c r="B70" s="16"/>
    </row>
    <row r="72" spans="2:2" ht="15.75" x14ac:dyDescent="0.3">
      <c r="B72" s="16"/>
    </row>
    <row r="74" spans="2:2" ht="15.75" x14ac:dyDescent="0.3">
      <c r="B74" s="16"/>
    </row>
    <row r="76" spans="2:2" ht="15.75" x14ac:dyDescent="0.3">
      <c r="B76" s="16"/>
    </row>
    <row r="78" spans="2:2" ht="15.75" x14ac:dyDescent="0.3">
      <c r="B78" s="16"/>
    </row>
    <row r="80" spans="2:2" ht="15.75" x14ac:dyDescent="0.3">
      <c r="B80" s="16"/>
    </row>
    <row r="82" spans="2:2" ht="15.75" x14ac:dyDescent="0.3">
      <c r="B82" s="16"/>
    </row>
    <row r="84" spans="2:2" ht="15.75" x14ac:dyDescent="0.3">
      <c r="B84" s="16"/>
    </row>
    <row r="86" spans="2:2" ht="15.75" x14ac:dyDescent="0.3">
      <c r="B86" s="16"/>
    </row>
    <row r="88" spans="2:2" ht="15.75" x14ac:dyDescent="0.3">
      <c r="B88" s="16"/>
    </row>
    <row r="90" spans="2:2" ht="15.75" x14ac:dyDescent="0.3">
      <c r="B90" s="16"/>
    </row>
    <row r="92" spans="2:2" ht="15.75" x14ac:dyDescent="0.3">
      <c r="B92" s="16"/>
    </row>
    <row r="94" spans="2:2" ht="15.75" x14ac:dyDescent="0.3">
      <c r="B94" s="16"/>
    </row>
    <row r="96" spans="2:2" ht="15.75" x14ac:dyDescent="0.3">
      <c r="B96" s="16"/>
    </row>
    <row r="98" spans="2:2" ht="15.75" x14ac:dyDescent="0.3">
      <c r="B98" s="16"/>
    </row>
    <row r="100" spans="2:2" ht="15.75" x14ac:dyDescent="0.3">
      <c r="B100" s="16"/>
    </row>
    <row r="102" spans="2:2" ht="15.75" x14ac:dyDescent="0.3">
      <c r="B102" s="16"/>
    </row>
    <row r="104" spans="2:2" ht="15.75" x14ac:dyDescent="0.3">
      <c r="B104" s="16"/>
    </row>
    <row r="106" spans="2:2" ht="15.75" x14ac:dyDescent="0.3">
      <c r="B106" s="16"/>
    </row>
    <row r="108" spans="2:2" ht="15.75" x14ac:dyDescent="0.3">
      <c r="B108" s="16"/>
    </row>
    <row r="110" spans="2:2" ht="15.75" x14ac:dyDescent="0.3">
      <c r="B110" s="16"/>
    </row>
    <row r="112" spans="2:2" ht="15.75" x14ac:dyDescent="0.3">
      <c r="B112" s="16"/>
    </row>
    <row r="114" spans="2:2" ht="15.75" x14ac:dyDescent="0.3">
      <c r="B114" s="16"/>
    </row>
    <row r="116" spans="2:2" ht="15.75" x14ac:dyDescent="0.3">
      <c r="B116" s="16"/>
    </row>
    <row r="118" spans="2:2" ht="15.75" x14ac:dyDescent="0.3">
      <c r="B118" s="16"/>
    </row>
    <row r="120" spans="2:2" ht="15.75" x14ac:dyDescent="0.3">
      <c r="B120" s="16"/>
    </row>
    <row r="122" spans="2:2" ht="15.75" x14ac:dyDescent="0.3">
      <c r="B122" s="16"/>
    </row>
    <row r="124" spans="2:2" ht="15.75" x14ac:dyDescent="0.3">
      <c r="B124" s="16"/>
    </row>
    <row r="126" spans="2:2" ht="15.75" x14ac:dyDescent="0.3">
      <c r="B126" s="16"/>
    </row>
    <row r="128" spans="2:2" ht="15.75" x14ac:dyDescent="0.3">
      <c r="B128" s="16"/>
    </row>
    <row r="130" spans="2:2" ht="15.75" x14ac:dyDescent="0.3">
      <c r="B130" s="16"/>
    </row>
    <row r="132" spans="2:2" ht="15.75" x14ac:dyDescent="0.3">
      <c r="B132" s="16"/>
    </row>
    <row r="134" spans="2:2" ht="15.75" x14ac:dyDescent="0.3">
      <c r="B134" s="16"/>
    </row>
    <row r="136" spans="2:2" ht="15.75" x14ac:dyDescent="0.3">
      <c r="B136" s="16"/>
    </row>
    <row r="138" spans="2:2" ht="15.75" x14ac:dyDescent="0.3">
      <c r="B138" s="16"/>
    </row>
    <row r="140" spans="2:2" ht="15.75" x14ac:dyDescent="0.3">
      <c r="B140" s="16"/>
    </row>
    <row r="142" spans="2:2" ht="15.75" x14ac:dyDescent="0.3">
      <c r="B142" s="16"/>
    </row>
    <row r="144" spans="2:2" ht="15.75" x14ac:dyDescent="0.3">
      <c r="B144" s="16"/>
    </row>
    <row r="146" spans="2:2" ht="15.75" x14ac:dyDescent="0.3">
      <c r="B146" s="16"/>
    </row>
    <row r="148" spans="2:2" ht="15.75" x14ac:dyDescent="0.3">
      <c r="B148" s="16"/>
    </row>
    <row r="150" spans="2:2" ht="15.75" x14ac:dyDescent="0.3">
      <c r="B150" s="16"/>
    </row>
    <row r="152" spans="2:2" ht="15.75" x14ac:dyDescent="0.3">
      <c r="B152" s="16"/>
    </row>
    <row r="154" spans="2:2" ht="15.75" x14ac:dyDescent="0.3">
      <c r="B154" s="16"/>
    </row>
    <row r="156" spans="2:2" ht="15.75" x14ac:dyDescent="0.3">
      <c r="B156" s="16"/>
    </row>
    <row r="158" spans="2:2" ht="15.75" x14ac:dyDescent="0.3">
      <c r="B158" s="16"/>
    </row>
    <row r="160" spans="2:2" ht="15.75" x14ac:dyDescent="0.3">
      <c r="B160" s="16"/>
    </row>
    <row r="162" spans="2:2" ht="15.75" x14ac:dyDescent="0.3">
      <c r="B162" s="16"/>
    </row>
    <row r="164" spans="2:2" ht="15.75" x14ac:dyDescent="0.3">
      <c r="B164" s="16"/>
    </row>
    <row r="166" spans="2:2" ht="15.75" x14ac:dyDescent="0.3">
      <c r="B166" s="16"/>
    </row>
    <row r="168" spans="2:2" ht="15.75" x14ac:dyDescent="0.3">
      <c r="B168" s="16"/>
    </row>
    <row r="170" spans="2:2" ht="15.75" x14ac:dyDescent="0.3">
      <c r="B170" s="16"/>
    </row>
    <row r="172" spans="2:2" ht="15.75" x14ac:dyDescent="0.3">
      <c r="B172" s="16"/>
    </row>
    <row r="174" spans="2:2" ht="15.75" x14ac:dyDescent="0.3">
      <c r="B174" s="16"/>
    </row>
    <row r="176" spans="2:2" ht="15.75" x14ac:dyDescent="0.3">
      <c r="B176" s="16"/>
    </row>
    <row r="178" spans="2:2" ht="15.75" x14ac:dyDescent="0.3">
      <c r="B178" s="16"/>
    </row>
    <row r="180" spans="2:2" ht="15.75" x14ac:dyDescent="0.3">
      <c r="B180" s="16"/>
    </row>
    <row r="182" spans="2:2" ht="15.75" x14ac:dyDescent="0.3">
      <c r="B182" s="16"/>
    </row>
    <row r="184" spans="2:2" ht="15.75" x14ac:dyDescent="0.3">
      <c r="B184" s="16"/>
    </row>
    <row r="186" spans="2:2" ht="15.75" x14ac:dyDescent="0.3">
      <c r="B186" s="16"/>
    </row>
    <row r="188" spans="2:2" ht="15.75" x14ac:dyDescent="0.3">
      <c r="B188" s="16"/>
    </row>
    <row r="190" spans="2:2" ht="15.75" x14ac:dyDescent="0.3">
      <c r="B190" s="16"/>
    </row>
    <row r="192" spans="2:2" ht="15.75" x14ac:dyDescent="0.3">
      <c r="B192" s="16"/>
    </row>
    <row r="194" spans="2:2" ht="15.75" x14ac:dyDescent="0.3">
      <c r="B194" s="16"/>
    </row>
    <row r="196" spans="2:2" ht="15.75" x14ac:dyDescent="0.3">
      <c r="B196" s="16"/>
    </row>
    <row r="198" spans="2:2" ht="15.75" x14ac:dyDescent="0.3">
      <c r="B198" s="16"/>
    </row>
    <row r="200" spans="2:2" ht="15.75" x14ac:dyDescent="0.3">
      <c r="B200" s="16"/>
    </row>
    <row r="202" spans="2:2" ht="15.75" x14ac:dyDescent="0.3">
      <c r="B202" s="16"/>
    </row>
    <row r="204" spans="2:2" ht="15.75" x14ac:dyDescent="0.3">
      <c r="B204" s="16"/>
    </row>
  </sheetData>
  <mergeCells count="166">
    <mergeCell ref="B3:L3"/>
    <mergeCell ref="G6:G10"/>
    <mergeCell ref="F6:F10"/>
    <mergeCell ref="H6:H10"/>
    <mergeCell ref="I6:I10"/>
    <mergeCell ref="J6:J10"/>
    <mergeCell ref="K6:K10"/>
    <mergeCell ref="A6:A10"/>
    <mergeCell ref="B6:B10"/>
    <mergeCell ref="C6:C7"/>
    <mergeCell ref="A11:A12"/>
    <mergeCell ref="B11:B12"/>
    <mergeCell ref="C11:C12"/>
    <mergeCell ref="B43:C43"/>
    <mergeCell ref="B41:C41"/>
    <mergeCell ref="E11:E12"/>
    <mergeCell ref="L11:L12"/>
    <mergeCell ref="A13:A14"/>
    <mergeCell ref="B13:B14"/>
    <mergeCell ref="C13:C14"/>
    <mergeCell ref="E13:E14"/>
    <mergeCell ref="F13:F14"/>
    <mergeCell ref="G13:G14"/>
    <mergeCell ref="H13:H14"/>
    <mergeCell ref="I13:I14"/>
    <mergeCell ref="J13:J14"/>
    <mergeCell ref="K13:K14"/>
    <mergeCell ref="L13:L14"/>
    <mergeCell ref="G11:G12"/>
    <mergeCell ref="H11:H12"/>
    <mergeCell ref="I11:I12"/>
    <mergeCell ref="J11:J12"/>
    <mergeCell ref="K11:K12"/>
    <mergeCell ref="F11:F12"/>
    <mergeCell ref="L15:L16"/>
    <mergeCell ref="A17:A18"/>
    <mergeCell ref="B17:B18"/>
    <mergeCell ref="C17:C18"/>
    <mergeCell ref="E17:E18"/>
    <mergeCell ref="F17:F18"/>
    <mergeCell ref="G17:G18"/>
    <mergeCell ref="H17:H18"/>
    <mergeCell ref="I17:I18"/>
    <mergeCell ref="J17:J18"/>
    <mergeCell ref="K17:K18"/>
    <mergeCell ref="L17:L18"/>
    <mergeCell ref="G15:G16"/>
    <mergeCell ref="H15:H16"/>
    <mergeCell ref="I15:I16"/>
    <mergeCell ref="J15:J16"/>
    <mergeCell ref="K15:K16"/>
    <mergeCell ref="A15:A16"/>
    <mergeCell ref="B15:B16"/>
    <mergeCell ref="C15:C16"/>
    <mergeCell ref="E15:E16"/>
    <mergeCell ref="F15:F16"/>
    <mergeCell ref="L19:L20"/>
    <mergeCell ref="A21:A22"/>
    <mergeCell ref="B21:B22"/>
    <mergeCell ref="C21:C22"/>
    <mergeCell ref="E21:E22"/>
    <mergeCell ref="F21:F22"/>
    <mergeCell ref="G21:G22"/>
    <mergeCell ref="H21:H22"/>
    <mergeCell ref="I21:I22"/>
    <mergeCell ref="J21:J22"/>
    <mergeCell ref="K21:K22"/>
    <mergeCell ref="L21:L22"/>
    <mergeCell ref="G19:G20"/>
    <mergeCell ref="H19:H20"/>
    <mergeCell ref="I19:I20"/>
    <mergeCell ref="J19:J20"/>
    <mergeCell ref="K19:K20"/>
    <mergeCell ref="A19:A20"/>
    <mergeCell ref="B19:B20"/>
    <mergeCell ref="C19:C20"/>
    <mergeCell ref="E19:E20"/>
    <mergeCell ref="F19:F20"/>
    <mergeCell ref="L23:L24"/>
    <mergeCell ref="A25:A26"/>
    <mergeCell ref="B25:B26"/>
    <mergeCell ref="C25:C26"/>
    <mergeCell ref="E25:E26"/>
    <mergeCell ref="F25:F26"/>
    <mergeCell ref="G25:G26"/>
    <mergeCell ref="H25:H26"/>
    <mergeCell ref="I25:I26"/>
    <mergeCell ref="J25:J26"/>
    <mergeCell ref="K25:K26"/>
    <mergeCell ref="L25:L26"/>
    <mergeCell ref="G23:G24"/>
    <mergeCell ref="H23:H24"/>
    <mergeCell ref="I23:I24"/>
    <mergeCell ref="J23:J24"/>
    <mergeCell ref="K23:K24"/>
    <mergeCell ref="A23:A24"/>
    <mergeCell ref="B23:B24"/>
    <mergeCell ref="C23:C24"/>
    <mergeCell ref="E23:E24"/>
    <mergeCell ref="F23:F24"/>
    <mergeCell ref="L27:L28"/>
    <mergeCell ref="A29:A30"/>
    <mergeCell ref="B29:B30"/>
    <mergeCell ref="C29:C30"/>
    <mergeCell ref="E29:E30"/>
    <mergeCell ref="F29:F30"/>
    <mergeCell ref="G29:G30"/>
    <mergeCell ref="H29:H30"/>
    <mergeCell ref="I29:I30"/>
    <mergeCell ref="J29:J30"/>
    <mergeCell ref="K29:K30"/>
    <mergeCell ref="L29:L30"/>
    <mergeCell ref="G27:G28"/>
    <mergeCell ref="H27:H28"/>
    <mergeCell ref="I27:I28"/>
    <mergeCell ref="J27:J28"/>
    <mergeCell ref="K27:K28"/>
    <mergeCell ref="A27:A28"/>
    <mergeCell ref="B27:B28"/>
    <mergeCell ref="C27:C28"/>
    <mergeCell ref="E27:E28"/>
    <mergeCell ref="F27:F28"/>
    <mergeCell ref="L31:L32"/>
    <mergeCell ref="A33:A34"/>
    <mergeCell ref="B33:B34"/>
    <mergeCell ref="C33:C34"/>
    <mergeCell ref="E33:E34"/>
    <mergeCell ref="F33:F34"/>
    <mergeCell ref="G33:G34"/>
    <mergeCell ref="H33:H34"/>
    <mergeCell ref="I33:I34"/>
    <mergeCell ref="J33:J34"/>
    <mergeCell ref="K33:K34"/>
    <mergeCell ref="L33:L34"/>
    <mergeCell ref="G31:G32"/>
    <mergeCell ref="H31:H32"/>
    <mergeCell ref="I31:I32"/>
    <mergeCell ref="J31:J32"/>
    <mergeCell ref="K31:K32"/>
    <mergeCell ref="A31:A32"/>
    <mergeCell ref="B31:B32"/>
    <mergeCell ref="C31:C32"/>
    <mergeCell ref="E31:E32"/>
    <mergeCell ref="F31:F32"/>
    <mergeCell ref="L35:L36"/>
    <mergeCell ref="A37:A38"/>
    <mergeCell ref="B37:B38"/>
    <mergeCell ref="C37:C38"/>
    <mergeCell ref="E37:E38"/>
    <mergeCell ref="F37:F38"/>
    <mergeCell ref="G37:G38"/>
    <mergeCell ref="H37:H38"/>
    <mergeCell ref="I37:I38"/>
    <mergeCell ref="J37:J38"/>
    <mergeCell ref="K37:K38"/>
    <mergeCell ref="L37:L38"/>
    <mergeCell ref="G35:G36"/>
    <mergeCell ref="H35:H36"/>
    <mergeCell ref="I35:I36"/>
    <mergeCell ref="J35:J36"/>
    <mergeCell ref="K35:K36"/>
    <mergeCell ref="A35:A36"/>
    <mergeCell ref="B35:B36"/>
    <mergeCell ref="C35:C36"/>
    <mergeCell ref="E35:E36"/>
    <mergeCell ref="F35:F36"/>
  </mergeCells>
  <phoneticPr fontId="0" type="noConversion"/>
  <pageMargins left="0.74803149606299213" right="0.74803149606299213" top="0" bottom="0" header="0" footer="0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5" right="0.75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5" right="0.75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2018-04-17T10:27:42Z</cp:lastPrinted>
  <dcterms:created xsi:type="dcterms:W3CDTF">2006-11-28T10:12:39Z</dcterms:created>
  <dcterms:modified xsi:type="dcterms:W3CDTF">2021-01-22T11:07:55Z</dcterms:modified>
</cp:coreProperties>
</file>